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500" activeTab="1"/>
  </bookViews>
  <sheets>
    <sheet name="Summary" sheetId="1" r:id="rId1"/>
    <sheet name="HighPoints" sheetId="2" r:id="rId2"/>
    <sheet name="Sheet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D14" i="1" s="1"/>
  <c r="C10" i="1"/>
  <c r="C14" i="1" s="1"/>
  <c r="F14" i="1" l="1"/>
  <c r="E14" i="1"/>
  <c r="E15" i="1" s="1"/>
  <c r="E23" i="1"/>
  <c r="E19" i="1"/>
  <c r="E22" i="1"/>
  <c r="E18" i="1"/>
  <c r="E21" i="1"/>
  <c r="E20" i="1"/>
  <c r="C15" i="1"/>
</calcChain>
</file>

<file path=xl/sharedStrings.xml><?xml version="1.0" encoding="utf-8"?>
<sst xmlns="http://schemas.openxmlformats.org/spreadsheetml/2006/main" count="226" uniqueCount="162">
  <si>
    <t>Klimber Information</t>
  </si>
  <si>
    <t>Klimber</t>
  </si>
  <si>
    <t>email</t>
  </si>
  <si>
    <t>City/State/Zip</t>
  </si>
  <si>
    <t>Highpoint Summary</t>
  </si>
  <si>
    <t>Region</t>
  </si>
  <si>
    <t>Highpoints</t>
  </si>
  <si>
    <t>Elevation</t>
  </si>
  <si>
    <t>Klimed</t>
  </si>
  <si>
    <t>Of</t>
  </si>
  <si>
    <t>Midwest</t>
  </si>
  <si>
    <t>Northeast</t>
  </si>
  <si>
    <t>South</t>
  </si>
  <si>
    <t>West</t>
  </si>
  <si>
    <t>Total</t>
  </si>
  <si>
    <t>% Complete</t>
  </si>
  <si>
    <t>Recognition Qualifications:</t>
  </si>
  <si>
    <t>Qualify for Patch?</t>
  </si>
  <si>
    <t>Qualify for 25 point pin?</t>
  </si>
  <si>
    <t>Qualify for 30 point pin?</t>
  </si>
  <si>
    <t>Qualify for 40 point pin?</t>
  </si>
  <si>
    <t>Qualify for lower 48 point pin?</t>
  </si>
  <si>
    <t>Qualify for 50 point pin?</t>
  </si>
  <si>
    <t>Qualification Note:</t>
  </si>
  <si>
    <t>The 30 point pin requires five Highpoints from each of the four Regions.  The 48 point pin is for completion of the lower 48 states.  The other pins only require a state count of greater than or equal to the count.</t>
  </si>
  <si>
    <t>US State Highpoints</t>
  </si>
  <si>
    <t>State</t>
  </si>
  <si>
    <t>Name</t>
  </si>
  <si>
    <t>Date</t>
  </si>
  <si>
    <t>Additional Comments</t>
  </si>
  <si>
    <t>Illinois</t>
  </si>
  <si>
    <t>Charles Mound</t>
  </si>
  <si>
    <t>Indiana</t>
  </si>
  <si>
    <t>Hoosier High Point</t>
  </si>
  <si>
    <t>Iowa</t>
  </si>
  <si>
    <t>Hawkeye Point</t>
  </si>
  <si>
    <t>Kansas</t>
  </si>
  <si>
    <t>Mount Sunflower</t>
  </si>
  <si>
    <t>Michigan</t>
  </si>
  <si>
    <t>Mount Arvon</t>
  </si>
  <si>
    <t>Minnesota</t>
  </si>
  <si>
    <t>Eagle Mountain</t>
  </si>
  <si>
    <t>Missouri</t>
  </si>
  <si>
    <t>Taum Sauk Mountain</t>
  </si>
  <si>
    <t>Nebraska</t>
  </si>
  <si>
    <t>Panorama Point</t>
  </si>
  <si>
    <t>North Dakota</t>
  </si>
  <si>
    <t>White Butte</t>
  </si>
  <si>
    <t>Ohio</t>
  </si>
  <si>
    <t>Campbell Hill</t>
  </si>
  <si>
    <t>South Dakota</t>
  </si>
  <si>
    <t>Black Elk Peak</t>
  </si>
  <si>
    <t>Wisconsin</t>
  </si>
  <si>
    <t>Timms Hill</t>
  </si>
  <si>
    <t>Connecticut</t>
  </si>
  <si>
    <t>Mount Frissell</t>
  </si>
  <si>
    <t>Delaware</t>
  </si>
  <si>
    <t>Ebright Azimuth</t>
  </si>
  <si>
    <t>Maine</t>
  </si>
  <si>
    <t>Mount Katahdin</t>
  </si>
  <si>
    <t>Maryland</t>
  </si>
  <si>
    <t>Backbone Mountain</t>
  </si>
  <si>
    <t>Massachusetts</t>
  </si>
  <si>
    <t>Mount Greylock</t>
  </si>
  <si>
    <t>New Hampshire</t>
  </si>
  <si>
    <t>Mount Washington</t>
  </si>
  <si>
    <t>New Jersey</t>
  </si>
  <si>
    <t>High Point</t>
  </si>
  <si>
    <t>New York</t>
  </si>
  <si>
    <t>Mount Marcy</t>
  </si>
  <si>
    <t>Pennsylvania</t>
  </si>
  <si>
    <t>Mount Davis</t>
  </si>
  <si>
    <t>Rhode Island</t>
  </si>
  <si>
    <t>Jerimoth Hill</t>
  </si>
  <si>
    <t>Vermont</t>
  </si>
  <si>
    <t>Mount Mansfield</t>
  </si>
  <si>
    <t>West Virginia</t>
  </si>
  <si>
    <t>Spruce Knob</t>
  </si>
  <si>
    <t>Alabama</t>
  </si>
  <si>
    <t>Cheaha Mountain</t>
  </si>
  <si>
    <t>Arkansas</t>
  </si>
  <si>
    <t>Magazine Mountain</t>
  </si>
  <si>
    <t>Florida</t>
  </si>
  <si>
    <t>Britton Hill</t>
  </si>
  <si>
    <t>Georgia</t>
  </si>
  <si>
    <t>Brasstown Bald</t>
  </si>
  <si>
    <t>Kentucky</t>
  </si>
  <si>
    <t>Black Mountain</t>
  </si>
  <si>
    <t>Louisiana</t>
  </si>
  <si>
    <t>Driskill Mountain</t>
  </si>
  <si>
    <t>Mississippi</t>
  </si>
  <si>
    <t>Wodall Mountain</t>
  </si>
  <si>
    <t>North Carolina</t>
  </si>
  <si>
    <t>Mount Mitchell</t>
  </si>
  <si>
    <t>Oklahoma</t>
  </si>
  <si>
    <t>Black Mesa</t>
  </si>
  <si>
    <t>South Carolina</t>
  </si>
  <si>
    <t>Sassafras Mountain</t>
  </si>
  <si>
    <t>Tennessee</t>
  </si>
  <si>
    <t>Clilngmans Dome</t>
  </si>
  <si>
    <t>Texas</t>
  </si>
  <si>
    <t>Guadalupe Peak</t>
  </si>
  <si>
    <t>Virginia</t>
  </si>
  <si>
    <t>Mount Rogers</t>
  </si>
  <si>
    <t>Alaska</t>
  </si>
  <si>
    <t>Denali</t>
  </si>
  <si>
    <t>Arizona</t>
  </si>
  <si>
    <t>Humphreys Peak</t>
  </si>
  <si>
    <t>California</t>
  </si>
  <si>
    <t>Mount Whitney</t>
  </si>
  <si>
    <t>Colorado</t>
  </si>
  <si>
    <t>Mount Elbert</t>
  </si>
  <si>
    <t>Hawaii</t>
  </si>
  <si>
    <t>Mauna Kea</t>
  </si>
  <si>
    <t>Idaho</t>
  </si>
  <si>
    <t>Borah Peak</t>
  </si>
  <si>
    <t>Montana</t>
  </si>
  <si>
    <t>Granite Peak</t>
  </si>
  <si>
    <t>Nevada</t>
  </si>
  <si>
    <t>Boundary Peak</t>
  </si>
  <si>
    <t>New Mexico</t>
  </si>
  <si>
    <t>Wheeler Peak</t>
  </si>
  <si>
    <t>Oregon</t>
  </si>
  <si>
    <t>Mount Hood</t>
  </si>
  <si>
    <t>Utah</t>
  </si>
  <si>
    <t>Kings Peak</t>
  </si>
  <si>
    <t>Washington</t>
  </si>
  <si>
    <t>Mount Rainier</t>
  </si>
  <si>
    <t>Wyoming</t>
  </si>
  <si>
    <t>Gannett Peak</t>
  </si>
  <si>
    <t>Other Highpoints</t>
  </si>
  <si>
    <t>Territory</t>
  </si>
  <si>
    <t>District of Columbia</t>
  </si>
  <si>
    <t>Point Reno</t>
  </si>
  <si>
    <t>American Samoa</t>
  </si>
  <si>
    <t>Lata Mountain</t>
  </si>
  <si>
    <t>Guam</t>
  </si>
  <si>
    <t>Mount Lamlam</t>
  </si>
  <si>
    <t>Northern Marianas Is.</t>
  </si>
  <si>
    <t>Agrihan</t>
  </si>
  <si>
    <t>Puerto Rico</t>
  </si>
  <si>
    <t>Cerro de Punta</t>
  </si>
  <si>
    <t>US Virgin Islands</t>
  </si>
  <si>
    <t>Crown Mountain</t>
  </si>
  <si>
    <t>Seven</t>
  </si>
  <si>
    <t>Africa</t>
  </si>
  <si>
    <t>Kilimanjaro</t>
  </si>
  <si>
    <t>Antarctica</t>
  </si>
  <si>
    <t>Vinson</t>
  </si>
  <si>
    <t>Nepal/China</t>
  </si>
  <si>
    <t>Mount Everest</t>
  </si>
  <si>
    <t>Argentina</t>
  </si>
  <si>
    <t>Aconcagua</t>
  </si>
  <si>
    <t>Russia</t>
  </si>
  <si>
    <t>Mt Elbrus</t>
  </si>
  <si>
    <t>New Guinea</t>
  </si>
  <si>
    <t>Puncak Jaya</t>
  </si>
  <si>
    <t>Alt-Seven</t>
  </si>
  <si>
    <t>France / Italy</t>
  </si>
  <si>
    <t>Mont Blanc</t>
  </si>
  <si>
    <t>Australia</t>
  </si>
  <si>
    <t>Mount Kosciusko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</si>
</sst>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mm/dd/yy"/>
    <numFmt numFmtId="166" formatCode="m/d/yy;@"/>
  </numFmts>
  <fonts count="10" x14ac:knownFonts="1"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FFFFFF"/>
      <name val="Calibri"/>
      <family val="2"/>
    </font>
    <font>
      <b/>
      <sz val="14"/>
      <color rgb="FF000000"/>
      <name val="Calibri"/>
      <family val="2"/>
    </font>
    <font>
      <b/>
      <sz val="14"/>
      <color rgb="FFFFFFD7"/>
      <name val="Calibri"/>
      <family val="2"/>
    </font>
    <font>
      <b/>
      <sz val="18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DDDDD"/>
        <bgColor rgb="FFDDE8CB"/>
      </patternFill>
    </fill>
    <fill>
      <patternFill patternType="solid">
        <fgColor rgb="FF3465A4"/>
        <bgColor rgb="FF3366FF"/>
      </patternFill>
    </fill>
    <fill>
      <patternFill patternType="solid">
        <fgColor rgb="FFFFD7D7"/>
        <bgColor rgb="FFFFDBB6"/>
      </patternFill>
    </fill>
    <fill>
      <patternFill patternType="solid">
        <fgColor rgb="FFDDE8CB"/>
        <bgColor rgb="FFDDDDDD"/>
      </patternFill>
    </fill>
    <fill>
      <patternFill patternType="solid">
        <fgColor rgb="FFFFFFD7"/>
        <bgColor rgb="FFFFFFFF"/>
      </patternFill>
    </fill>
    <fill>
      <patternFill patternType="solid">
        <fgColor rgb="FFFFDBB6"/>
        <bgColor rgb="FFFFD7D7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3" fontId="0" fillId="0" borderId="0" xfId="0" applyNumberFormat="1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3" fontId="7" fillId="6" borderId="18" xfId="0" applyNumberFormat="1" applyFont="1" applyFill="1" applyBorder="1" applyAlignment="1">
      <alignment horizontal="center" vertical="center"/>
    </xf>
    <xf numFmtId="14" fontId="7" fillId="6" borderId="19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4" fontId="7" fillId="5" borderId="19" xfId="0" applyNumberFormat="1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3" fontId="7" fillId="7" borderId="18" xfId="0" applyNumberFormat="1" applyFont="1" applyFill="1" applyBorder="1" applyAlignment="1">
      <alignment horizontal="center" vertical="center"/>
    </xf>
    <xf numFmtId="14" fontId="7" fillId="7" borderId="19" xfId="0" applyNumberFormat="1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3" fontId="7" fillId="8" borderId="18" xfId="0" applyNumberFormat="1" applyFont="1" applyFill="1" applyBorder="1" applyAlignment="1">
      <alignment horizontal="center" vertical="center"/>
    </xf>
    <xf numFmtId="14" fontId="7" fillId="8" borderId="19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0" xfId="0" applyFont="1"/>
    <xf numFmtId="3" fontId="0" fillId="0" borderId="0" xfId="0" applyNumberFormat="1" applyFont="1"/>
    <xf numFmtId="166" fontId="7" fillId="8" borderId="19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sz val="10"/>
        <color rgb="FFFFFFFF"/>
        <name val="Calibri"/>
      </font>
      <fill>
        <patternFill>
          <bgColor rgb="FFCC0000"/>
        </patternFill>
      </fill>
    </dxf>
    <dxf>
      <font>
        <b/>
        <i val="0"/>
        <sz val="14"/>
        <color rgb="FF006600"/>
        <name val="Calibri"/>
      </font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DDE8CB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7D7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8"/>
  <sheetViews>
    <sheetView topLeftCell="A235" zoomScaleNormal="100" workbookViewId="0">
      <selection activeCell="J20" sqref="J20"/>
    </sheetView>
  </sheetViews>
  <sheetFormatPr defaultColWidth="8.5703125" defaultRowHeight="18.75" x14ac:dyDescent="0.3"/>
  <cols>
    <col min="1" max="1" width="8.5703125" style="1"/>
    <col min="2" max="2" width="17" style="2" customWidth="1"/>
    <col min="3" max="3" width="9.5703125" style="1" customWidth="1"/>
    <col min="4" max="4" width="9.42578125" style="1" customWidth="1"/>
    <col min="5" max="5" width="12.5703125" style="1" customWidth="1"/>
    <col min="6" max="6" width="11.140625" style="1" customWidth="1"/>
    <col min="7" max="1023" width="8.5703125" style="1"/>
    <col min="1024" max="1024" width="11.5703125" style="1" customWidth="1"/>
  </cols>
  <sheetData>
    <row r="2" spans="2:6" ht="23.25" x14ac:dyDescent="0.3">
      <c r="B2" s="64" t="s">
        <v>0</v>
      </c>
      <c r="C2" s="64"/>
      <c r="D2" s="64"/>
      <c r="E2" s="64"/>
      <c r="F2" s="64"/>
    </row>
    <row r="3" spans="2:6" x14ac:dyDescent="0.3">
      <c r="B3" s="3" t="s">
        <v>1</v>
      </c>
      <c r="C3" s="65"/>
      <c r="D3" s="65"/>
      <c r="E3" s="65"/>
      <c r="F3" s="65"/>
    </row>
    <row r="4" spans="2:6" x14ac:dyDescent="0.3">
      <c r="B4" s="4" t="s">
        <v>2</v>
      </c>
      <c r="C4" s="66"/>
      <c r="D4" s="66"/>
      <c r="E4" s="66"/>
      <c r="F4" s="66"/>
    </row>
    <row r="5" spans="2:6" x14ac:dyDescent="0.3">
      <c r="B5" s="5" t="s">
        <v>3</v>
      </c>
      <c r="C5" s="67"/>
      <c r="D5" s="67"/>
      <c r="E5" s="67"/>
      <c r="F5" s="67"/>
    </row>
    <row r="7" spans="2:6" ht="23.25" x14ac:dyDescent="0.3">
      <c r="B7" s="64" t="s">
        <v>4</v>
      </c>
      <c r="C7" s="64"/>
      <c r="D7" s="64"/>
      <c r="E7" s="64"/>
      <c r="F7" s="64"/>
    </row>
    <row r="8" spans="2:6" x14ac:dyDescent="0.3">
      <c r="B8" s="59" t="s">
        <v>5</v>
      </c>
      <c r="C8" s="60" t="s">
        <v>6</v>
      </c>
      <c r="D8" s="60"/>
      <c r="E8" s="61" t="s">
        <v>7</v>
      </c>
      <c r="F8" s="61"/>
    </row>
    <row r="9" spans="2:6" x14ac:dyDescent="0.3">
      <c r="B9" s="59"/>
      <c r="C9" s="6" t="s">
        <v>8</v>
      </c>
      <c r="D9" s="7" t="s">
        <v>9</v>
      </c>
      <c r="E9" s="8" t="s">
        <v>8</v>
      </c>
      <c r="F9" s="7" t="s">
        <v>9</v>
      </c>
    </row>
    <row r="10" spans="2:6" x14ac:dyDescent="0.3">
      <c r="B10" s="3" t="s">
        <v>10</v>
      </c>
      <c r="C10" s="9">
        <f>COUNTIFS(HighPoints!E$4:E$53,"&gt;1",HighPoints!A$4:A$53,B10)</f>
        <v>0</v>
      </c>
      <c r="D10" s="10">
        <f>COUNTIF(HighPoints!A$4:A$53,B10)</f>
        <v>12</v>
      </c>
      <c r="E10" s="11">
        <f>SUMIFS(HighPoints!D$4:D$53,HighPoints!E$4:E$53,"&gt;1",HighPoints!A$4:A$53,$B10)</f>
        <v>0</v>
      </c>
      <c r="F10" s="12">
        <f>SUMIFS(HighPoints!D$4:D$53,HighPoints!A$4:A$53,$B10)</f>
        <v>33926</v>
      </c>
    </row>
    <row r="11" spans="2:6" x14ac:dyDescent="0.3">
      <c r="B11" s="4" t="s">
        <v>11</v>
      </c>
      <c r="C11" s="13">
        <f>COUNTIFS(HighPoints!E$4:E$53,"&gt;1",HighPoints!A$4:A$53,B11)</f>
        <v>0</v>
      </c>
      <c r="D11" s="14">
        <f>COUNTIF(HighPoints!A$4:A$53,B11)</f>
        <v>12</v>
      </c>
      <c r="E11" s="15">
        <f>SUMIFS(HighPoints!D$4:D$53,HighPoints!E$4:E$53,"&gt;1",HighPoints!A$4:A$53,$B11)</f>
        <v>0</v>
      </c>
      <c r="F11" s="16">
        <f>SUMIFS(HighPoints!D$4:D$53,HighPoints!A$4:A$53,$B11)</f>
        <v>42112</v>
      </c>
    </row>
    <row r="12" spans="2:6" x14ac:dyDescent="0.3">
      <c r="B12" s="4" t="s">
        <v>12</v>
      </c>
      <c r="C12" s="13">
        <f>COUNTIFS(HighPoints!E$4:E$53,"&gt;1",HighPoints!A$4:A$53,B12)</f>
        <v>0</v>
      </c>
      <c r="D12" s="14">
        <f>COUNTIF(HighPoints!A$4:A$53,B12)</f>
        <v>13</v>
      </c>
      <c r="E12" s="15">
        <f>SUMIFS(HighPoints!D$4:D$53,HighPoints!E$4:E$53,"&gt;1",HighPoints!A$4:A$53,$B12)</f>
        <v>0</v>
      </c>
      <c r="F12" s="16">
        <f>SUMIFS(HighPoints!D$4:D$53,HighPoints!A$4:A$53,$B12)</f>
        <v>52115</v>
      </c>
    </row>
    <row r="13" spans="2:6" x14ac:dyDescent="0.3">
      <c r="B13" s="4" t="s">
        <v>13</v>
      </c>
      <c r="C13" s="13">
        <f>COUNTIFS(HighPoints!E$4:E$53,"&gt;1",HighPoints!A$4:A$53,B13)</f>
        <v>0</v>
      </c>
      <c r="D13" s="14">
        <f>COUNTIF(HighPoints!A$4:A$53,B13)</f>
        <v>13</v>
      </c>
      <c r="E13" s="15">
        <f>SUMIFS(HighPoints!D$4:D$53,HighPoints!E$4:E$53,"&gt;1",HighPoints!A$4:A$53,$B13)</f>
        <v>0</v>
      </c>
      <c r="F13" s="16">
        <f>SUMIFS(HighPoints!D$4:D$53,HighPoints!A$4:A$53,$B13)</f>
        <v>180420</v>
      </c>
    </row>
    <row r="14" spans="2:6" x14ac:dyDescent="0.3">
      <c r="B14" s="5" t="s">
        <v>14</v>
      </c>
      <c r="C14" s="17">
        <f>SUM(C10:C13)</f>
        <v>0</v>
      </c>
      <c r="D14" s="18">
        <f>SUM(D10:D13)</f>
        <v>50</v>
      </c>
      <c r="E14" s="19">
        <f>SUM(E10:E13)</f>
        <v>0</v>
      </c>
      <c r="F14" s="20">
        <f>SUM(F10:F13)</f>
        <v>308573</v>
      </c>
    </row>
    <row r="15" spans="2:6" x14ac:dyDescent="0.3">
      <c r="B15" s="21" t="s">
        <v>15</v>
      </c>
      <c r="C15" s="62">
        <f>C14/D14</f>
        <v>0</v>
      </c>
      <c r="D15" s="62"/>
      <c r="E15" s="63">
        <f>E14/F14</f>
        <v>0</v>
      </c>
      <c r="F15" s="63"/>
    </row>
    <row r="17" spans="2:7" ht="23.25" x14ac:dyDescent="0.3">
      <c r="B17" s="56" t="s">
        <v>16</v>
      </c>
      <c r="C17" s="56"/>
      <c r="D17" s="56"/>
      <c r="E17" s="56"/>
      <c r="F17" s="56"/>
    </row>
    <row r="18" spans="2:7" x14ac:dyDescent="0.3">
      <c r="B18" s="57" t="s">
        <v>17</v>
      </c>
      <c r="C18" s="57"/>
      <c r="D18" s="57"/>
      <c r="E18" s="58" t="str">
        <f>IF(C14&gt;=5,"Yes!","Keep Klimbing.")</f>
        <v>Keep Klimbing.</v>
      </c>
      <c r="F18" s="58"/>
      <c r="G18" s="2"/>
    </row>
    <row r="19" spans="2:7" x14ac:dyDescent="0.3">
      <c r="B19" s="54" t="s">
        <v>18</v>
      </c>
      <c r="C19" s="54"/>
      <c r="D19" s="54"/>
      <c r="E19" s="55" t="str">
        <f>IF(C14&gt;=25,"Yes!","Keep Klimbing.")</f>
        <v>Keep Klimbing.</v>
      </c>
      <c r="F19" s="55"/>
      <c r="G19" s="2"/>
    </row>
    <row r="20" spans="2:7" x14ac:dyDescent="0.3">
      <c r="B20" s="54" t="s">
        <v>19</v>
      </c>
      <c r="C20" s="54"/>
      <c r="D20" s="54"/>
      <c r="E20" s="55" t="str">
        <f>IF(AND(C14&gt;=30,C10&gt;4,C11&gt;4,C12&gt;4,C13&gt;4),"Yes!","Keep Klimbing.")</f>
        <v>Keep Klimbing.</v>
      </c>
      <c r="F20" s="55"/>
      <c r="G20" s="2"/>
    </row>
    <row r="21" spans="2:7" x14ac:dyDescent="0.3">
      <c r="B21" s="54" t="s">
        <v>20</v>
      </c>
      <c r="C21" s="54"/>
      <c r="D21" s="54"/>
      <c r="E21" s="55" t="str">
        <f>IF(C14&gt;=40,"Yes!","Keep Klimbing.")</f>
        <v>Keep Klimbing.</v>
      </c>
      <c r="F21" s="55"/>
      <c r="G21" s="2"/>
    </row>
    <row r="22" spans="2:7" x14ac:dyDescent="0.3">
      <c r="B22" s="54" t="s">
        <v>21</v>
      </c>
      <c r="C22" s="54"/>
      <c r="D22" s="54"/>
      <c r="E22" s="55" t="str">
        <f>IF(OR(AND(C14=48,COUNTIFS(HighPoints!E4:E53,"&gt;1",HighPoints!B4:B53,"Hawaii")+COUNTIFS(HighPoints!E4:E53,"&gt;1",HighPoints!B4:B53,"Alaska")=0),AND(C14=49,COUNTIFS(HighPoints!E4:E53,"&gt;1",HighPoints!B4:B53,"Hawaii")+COUNTIFS(HighPoints!E4:E53,"&gt;1",HighPoints!B4:B53,"Alaska")=1),C14=50),"Yes!","Keep Klimbing.")</f>
        <v>Keep Klimbing.</v>
      </c>
      <c r="F22" s="55"/>
      <c r="G22" s="2"/>
    </row>
    <row r="23" spans="2:7" x14ac:dyDescent="0.3">
      <c r="B23" s="50" t="s">
        <v>22</v>
      </c>
      <c r="C23" s="50"/>
      <c r="D23" s="50"/>
      <c r="E23" s="51" t="str">
        <f>IF(C14&gt;=50,"Yes!","Keep Klimbing.")</f>
        <v>Keep Klimbing.</v>
      </c>
      <c r="F23" s="51"/>
      <c r="G23" s="2"/>
    </row>
    <row r="24" spans="2:7" x14ac:dyDescent="0.3">
      <c r="G24" s="2"/>
    </row>
    <row r="25" spans="2:7" ht="23.25" x14ac:dyDescent="0.3">
      <c r="B25" s="52" t="s">
        <v>23</v>
      </c>
      <c r="C25" s="52"/>
      <c r="D25" s="52"/>
      <c r="E25" s="52"/>
      <c r="F25" s="52"/>
    </row>
    <row r="26" spans="2:7" ht="56.65" customHeight="1" x14ac:dyDescent="0.3">
      <c r="B26" s="53" t="s">
        <v>24</v>
      </c>
      <c r="C26" s="53"/>
      <c r="D26" s="53"/>
      <c r="E26" s="53"/>
      <c r="F26" s="53"/>
    </row>
    <row r="27" spans="2:7" x14ac:dyDescent="0.3">
      <c r="C27" s="2"/>
      <c r="D27" s="2"/>
    </row>
    <row r="28" spans="2:7" x14ac:dyDescent="0.3">
      <c r="C28" s="2"/>
      <c r="D28" s="2"/>
    </row>
  </sheetData>
  <mergeCells count="25">
    <mergeCell ref="B2:F2"/>
    <mergeCell ref="C3:F3"/>
    <mergeCell ref="C4:F4"/>
    <mergeCell ref="C5:F5"/>
    <mergeCell ref="B7:F7"/>
    <mergeCell ref="B8:B9"/>
    <mergeCell ref="C8:D8"/>
    <mergeCell ref="E8:F8"/>
    <mergeCell ref="C15:D15"/>
    <mergeCell ref="E15:F15"/>
    <mergeCell ref="B17:F17"/>
    <mergeCell ref="B18:D18"/>
    <mergeCell ref="E18:F18"/>
    <mergeCell ref="B19:D19"/>
    <mergeCell ref="E19:F19"/>
    <mergeCell ref="B23:D23"/>
    <mergeCell ref="E23:F23"/>
    <mergeCell ref="B25:F25"/>
    <mergeCell ref="B26:F26"/>
    <mergeCell ref="B20:D20"/>
    <mergeCell ref="E20:F20"/>
    <mergeCell ref="B21:D21"/>
    <mergeCell ref="E21:F21"/>
    <mergeCell ref="B22:D22"/>
    <mergeCell ref="E22:F22"/>
  </mergeCells>
  <conditionalFormatting sqref="E18:F23">
    <cfRule type="cellIs" dxfId="1" priority="2" operator="equal">
      <formula>"Yes!"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34" zoomScaleNormal="100" workbookViewId="0">
      <selection activeCell="I38" sqref="I38"/>
    </sheetView>
  </sheetViews>
  <sheetFormatPr defaultColWidth="8.5703125" defaultRowHeight="15" x14ac:dyDescent="0.25"/>
  <cols>
    <col min="1" max="1" width="9" customWidth="1"/>
    <col min="2" max="2" width="19.140625" customWidth="1"/>
    <col min="3" max="3" width="18.85546875" customWidth="1"/>
    <col min="4" max="4" width="7.85546875" style="22" customWidth="1"/>
    <col min="5" max="5" width="9.5703125" customWidth="1"/>
    <col min="6" max="6" width="21.140625" customWidth="1"/>
    <col min="1014" max="1024" width="11.5703125" customWidth="1"/>
  </cols>
  <sheetData>
    <row r="1" spans="1:6" ht="12.75" customHeight="1" x14ac:dyDescent="0.25">
      <c r="A1" s="23"/>
      <c r="B1" s="23"/>
      <c r="C1" s="23"/>
      <c r="D1" s="24"/>
      <c r="E1" s="25"/>
      <c r="F1" s="23"/>
    </row>
    <row r="2" spans="1:6" ht="12.75" customHeight="1" x14ac:dyDescent="0.25">
      <c r="A2" s="68" t="s">
        <v>25</v>
      </c>
      <c r="B2" s="68"/>
      <c r="C2" s="68"/>
      <c r="D2" s="68"/>
      <c r="E2" s="68"/>
      <c r="F2" s="68"/>
    </row>
    <row r="3" spans="1:6" ht="12.75" customHeight="1" x14ac:dyDescent="0.25">
      <c r="A3" s="26" t="s">
        <v>5</v>
      </c>
      <c r="B3" s="26" t="s">
        <v>26</v>
      </c>
      <c r="C3" s="26" t="s">
        <v>27</v>
      </c>
      <c r="D3" s="27"/>
      <c r="E3" s="28" t="s">
        <v>28</v>
      </c>
      <c r="F3" s="26" t="s">
        <v>29</v>
      </c>
    </row>
    <row r="4" spans="1:6" ht="12.75" customHeight="1" x14ac:dyDescent="0.25">
      <c r="A4" s="29" t="s">
        <v>10</v>
      </c>
      <c r="B4" s="29" t="s">
        <v>30</v>
      </c>
      <c r="C4" s="29" t="s">
        <v>31</v>
      </c>
      <c r="D4" s="30">
        <v>1235</v>
      </c>
      <c r="E4" s="31"/>
      <c r="F4" s="29"/>
    </row>
    <row r="5" spans="1:6" ht="12.75" customHeight="1" x14ac:dyDescent="0.25">
      <c r="A5" s="29" t="s">
        <v>10</v>
      </c>
      <c r="B5" s="29" t="s">
        <v>32</v>
      </c>
      <c r="C5" s="29" t="s">
        <v>33</v>
      </c>
      <c r="D5" s="30">
        <v>1257</v>
      </c>
      <c r="E5" s="31"/>
      <c r="F5" s="29"/>
    </row>
    <row r="6" spans="1:6" ht="12.75" customHeight="1" x14ac:dyDescent="0.25">
      <c r="A6" s="29" t="s">
        <v>10</v>
      </c>
      <c r="B6" s="29" t="s">
        <v>34</v>
      </c>
      <c r="C6" s="29" t="s">
        <v>35</v>
      </c>
      <c r="D6" s="30">
        <v>1670</v>
      </c>
      <c r="E6" s="31"/>
      <c r="F6" s="29"/>
    </row>
    <row r="7" spans="1:6" ht="12.75" customHeight="1" x14ac:dyDescent="0.25">
      <c r="A7" s="29" t="s">
        <v>10</v>
      </c>
      <c r="B7" s="29" t="s">
        <v>36</v>
      </c>
      <c r="C7" s="29" t="s">
        <v>37</v>
      </c>
      <c r="D7" s="30">
        <v>4039</v>
      </c>
      <c r="E7" s="31"/>
      <c r="F7" s="29"/>
    </row>
    <row r="8" spans="1:6" ht="12.75" customHeight="1" x14ac:dyDescent="0.25">
      <c r="A8" s="29" t="s">
        <v>10</v>
      </c>
      <c r="B8" s="29" t="s">
        <v>38</v>
      </c>
      <c r="C8" s="29" t="s">
        <v>39</v>
      </c>
      <c r="D8" s="30">
        <v>1979</v>
      </c>
      <c r="E8" s="31"/>
      <c r="F8" s="29"/>
    </row>
    <row r="9" spans="1:6" ht="12.75" customHeight="1" x14ac:dyDescent="0.25">
      <c r="A9" s="29" t="s">
        <v>10</v>
      </c>
      <c r="B9" s="29" t="s">
        <v>40</v>
      </c>
      <c r="C9" s="29" t="s">
        <v>41</v>
      </c>
      <c r="D9" s="30">
        <v>2301</v>
      </c>
      <c r="E9" s="31"/>
      <c r="F9" s="29"/>
    </row>
    <row r="10" spans="1:6" ht="12.75" customHeight="1" x14ac:dyDescent="0.25">
      <c r="A10" s="29" t="s">
        <v>10</v>
      </c>
      <c r="B10" s="29" t="s">
        <v>42</v>
      </c>
      <c r="C10" s="29" t="s">
        <v>43</v>
      </c>
      <c r="D10" s="30">
        <v>1772</v>
      </c>
      <c r="E10" s="31"/>
      <c r="F10" s="29"/>
    </row>
    <row r="11" spans="1:6" ht="12.75" customHeight="1" x14ac:dyDescent="0.25">
      <c r="A11" s="29" t="s">
        <v>10</v>
      </c>
      <c r="B11" s="29" t="s">
        <v>44</v>
      </c>
      <c r="C11" s="29" t="s">
        <v>45</v>
      </c>
      <c r="D11" s="30">
        <v>5424</v>
      </c>
      <c r="E11" s="31"/>
      <c r="F11" s="29"/>
    </row>
    <row r="12" spans="1:6" ht="12.75" customHeight="1" x14ac:dyDescent="0.25">
      <c r="A12" s="29" t="s">
        <v>10</v>
      </c>
      <c r="B12" s="29" t="s">
        <v>46</v>
      </c>
      <c r="C12" s="29" t="s">
        <v>47</v>
      </c>
      <c r="D12" s="30">
        <v>3506</v>
      </c>
      <c r="E12" s="31"/>
      <c r="F12" s="29"/>
    </row>
    <row r="13" spans="1:6" ht="12.75" customHeight="1" x14ac:dyDescent="0.25">
      <c r="A13" s="29" t="s">
        <v>10</v>
      </c>
      <c r="B13" s="29" t="s">
        <v>48</v>
      </c>
      <c r="C13" s="29" t="s">
        <v>49</v>
      </c>
      <c r="D13" s="30">
        <v>1550</v>
      </c>
      <c r="E13" s="31"/>
      <c r="F13" s="29"/>
    </row>
    <row r="14" spans="1:6" ht="12.75" customHeight="1" x14ac:dyDescent="0.25">
      <c r="A14" s="29" t="s">
        <v>10</v>
      </c>
      <c r="B14" s="29" t="s">
        <v>50</v>
      </c>
      <c r="C14" s="29" t="s">
        <v>51</v>
      </c>
      <c r="D14" s="30">
        <v>7242</v>
      </c>
      <c r="E14" s="31"/>
      <c r="F14" s="29"/>
    </row>
    <row r="15" spans="1:6" ht="12.75" customHeight="1" x14ac:dyDescent="0.25">
      <c r="A15" s="29" t="s">
        <v>10</v>
      </c>
      <c r="B15" s="29" t="s">
        <v>52</v>
      </c>
      <c r="C15" s="29" t="s">
        <v>53</v>
      </c>
      <c r="D15" s="30">
        <v>1951</v>
      </c>
      <c r="E15" s="31"/>
      <c r="F15" s="29"/>
    </row>
    <row r="16" spans="1:6" ht="12.75" customHeight="1" x14ac:dyDescent="0.25">
      <c r="A16" s="32" t="s">
        <v>11</v>
      </c>
      <c r="B16" s="32" t="s">
        <v>54</v>
      </c>
      <c r="C16" s="32" t="s">
        <v>55</v>
      </c>
      <c r="D16" s="33">
        <v>2380</v>
      </c>
      <c r="E16" s="34"/>
      <c r="F16" s="32"/>
    </row>
    <row r="17" spans="1:6" ht="12.75" customHeight="1" x14ac:dyDescent="0.25">
      <c r="A17" s="32" t="s">
        <v>11</v>
      </c>
      <c r="B17" s="32" t="s">
        <v>56</v>
      </c>
      <c r="C17" s="32" t="s">
        <v>57</v>
      </c>
      <c r="D17" s="33">
        <v>448</v>
      </c>
      <c r="E17" s="34"/>
      <c r="F17" s="32"/>
    </row>
    <row r="18" spans="1:6" ht="12.75" customHeight="1" x14ac:dyDescent="0.25">
      <c r="A18" s="32" t="s">
        <v>11</v>
      </c>
      <c r="B18" s="32" t="s">
        <v>58</v>
      </c>
      <c r="C18" s="32" t="s">
        <v>59</v>
      </c>
      <c r="D18" s="33">
        <v>5268</v>
      </c>
      <c r="E18" s="34"/>
      <c r="F18" s="32"/>
    </row>
    <row r="19" spans="1:6" ht="12.75" customHeight="1" x14ac:dyDescent="0.25">
      <c r="A19" s="32" t="s">
        <v>11</v>
      </c>
      <c r="B19" s="32" t="s">
        <v>60</v>
      </c>
      <c r="C19" s="32" t="s">
        <v>61</v>
      </c>
      <c r="D19" s="33">
        <v>3360</v>
      </c>
      <c r="E19" s="34"/>
      <c r="F19" s="32"/>
    </row>
    <row r="20" spans="1:6" ht="12.75" customHeight="1" x14ac:dyDescent="0.25">
      <c r="A20" s="32" t="s">
        <v>11</v>
      </c>
      <c r="B20" s="32" t="s">
        <v>62</v>
      </c>
      <c r="C20" s="32" t="s">
        <v>63</v>
      </c>
      <c r="D20" s="33">
        <v>3941</v>
      </c>
      <c r="E20" s="34"/>
      <c r="F20" s="32"/>
    </row>
    <row r="21" spans="1:6" ht="12.75" customHeight="1" x14ac:dyDescent="0.25">
      <c r="A21" s="32" t="s">
        <v>11</v>
      </c>
      <c r="B21" s="32" t="s">
        <v>64</v>
      </c>
      <c r="C21" s="32" t="s">
        <v>65</v>
      </c>
      <c r="D21" s="33">
        <v>6288</v>
      </c>
      <c r="E21" s="34"/>
      <c r="F21" s="32"/>
    </row>
    <row r="22" spans="1:6" ht="12.75" customHeight="1" x14ac:dyDescent="0.25">
      <c r="A22" s="32" t="s">
        <v>11</v>
      </c>
      <c r="B22" s="32" t="s">
        <v>66</v>
      </c>
      <c r="C22" s="32" t="s">
        <v>67</v>
      </c>
      <c r="D22" s="33">
        <v>1803</v>
      </c>
      <c r="E22" s="34"/>
      <c r="F22" s="32"/>
    </row>
    <row r="23" spans="1:6" ht="12.75" customHeight="1" x14ac:dyDescent="0.25">
      <c r="A23" s="32" t="s">
        <v>11</v>
      </c>
      <c r="B23" s="32" t="s">
        <v>68</v>
      </c>
      <c r="C23" s="32" t="s">
        <v>69</v>
      </c>
      <c r="D23" s="33">
        <v>5343</v>
      </c>
      <c r="E23" s="34"/>
      <c r="F23" s="32"/>
    </row>
    <row r="24" spans="1:6" ht="12.75" customHeight="1" x14ac:dyDescent="0.25">
      <c r="A24" s="32" t="s">
        <v>11</v>
      </c>
      <c r="B24" s="32" t="s">
        <v>70</v>
      </c>
      <c r="C24" s="32" t="s">
        <v>71</v>
      </c>
      <c r="D24" s="33">
        <v>3213</v>
      </c>
      <c r="E24" s="34"/>
      <c r="F24" s="32"/>
    </row>
    <row r="25" spans="1:6" ht="12.75" customHeight="1" x14ac:dyDescent="0.25">
      <c r="A25" s="32" t="s">
        <v>11</v>
      </c>
      <c r="B25" s="32" t="s">
        <v>72</v>
      </c>
      <c r="C25" s="32" t="s">
        <v>73</v>
      </c>
      <c r="D25" s="33">
        <v>812</v>
      </c>
      <c r="E25" s="34"/>
      <c r="F25" s="32"/>
    </row>
    <row r="26" spans="1:6" ht="12.75" customHeight="1" x14ac:dyDescent="0.25">
      <c r="A26" s="32" t="s">
        <v>11</v>
      </c>
      <c r="B26" s="32" t="s">
        <v>74</v>
      </c>
      <c r="C26" s="32" t="s">
        <v>75</v>
      </c>
      <c r="D26" s="33">
        <v>4393</v>
      </c>
      <c r="E26" s="34"/>
      <c r="F26" s="32"/>
    </row>
    <row r="27" spans="1:6" ht="12.75" customHeight="1" x14ac:dyDescent="0.25">
      <c r="A27" s="32" t="s">
        <v>11</v>
      </c>
      <c r="B27" s="32" t="s">
        <v>76</v>
      </c>
      <c r="C27" s="32" t="s">
        <v>77</v>
      </c>
      <c r="D27" s="33">
        <v>4863</v>
      </c>
      <c r="E27" s="34"/>
      <c r="F27" s="32"/>
    </row>
    <row r="28" spans="1:6" ht="12.75" customHeight="1" x14ac:dyDescent="0.25">
      <c r="A28" s="35" t="s">
        <v>12</v>
      </c>
      <c r="B28" s="35" t="s">
        <v>78</v>
      </c>
      <c r="C28" s="35" t="s">
        <v>79</v>
      </c>
      <c r="D28" s="36">
        <v>2407</v>
      </c>
      <c r="E28" s="37"/>
      <c r="F28" s="35"/>
    </row>
    <row r="29" spans="1:6" ht="12.75" customHeight="1" x14ac:dyDescent="0.25">
      <c r="A29" s="35" t="s">
        <v>12</v>
      </c>
      <c r="B29" s="35" t="s">
        <v>80</v>
      </c>
      <c r="C29" s="35" t="s">
        <v>81</v>
      </c>
      <c r="D29" s="36">
        <v>2753</v>
      </c>
      <c r="E29" s="37"/>
      <c r="F29" s="35"/>
    </row>
    <row r="30" spans="1:6" ht="12.75" customHeight="1" x14ac:dyDescent="0.25">
      <c r="A30" s="35" t="s">
        <v>12</v>
      </c>
      <c r="B30" s="35" t="s">
        <v>82</v>
      </c>
      <c r="C30" s="35" t="s">
        <v>83</v>
      </c>
      <c r="D30" s="36">
        <v>345</v>
      </c>
      <c r="E30" s="37"/>
      <c r="F30" s="35"/>
    </row>
    <row r="31" spans="1:6" ht="12.75" customHeight="1" x14ac:dyDescent="0.25">
      <c r="A31" s="35" t="s">
        <v>12</v>
      </c>
      <c r="B31" s="35" t="s">
        <v>84</v>
      </c>
      <c r="C31" s="35" t="s">
        <v>85</v>
      </c>
      <c r="D31" s="36">
        <v>4786</v>
      </c>
      <c r="E31" s="37"/>
      <c r="F31" s="35"/>
    </row>
    <row r="32" spans="1:6" ht="12.75" customHeight="1" x14ac:dyDescent="0.25">
      <c r="A32" s="35" t="s">
        <v>12</v>
      </c>
      <c r="B32" s="35" t="s">
        <v>86</v>
      </c>
      <c r="C32" s="35" t="s">
        <v>87</v>
      </c>
      <c r="D32" s="36">
        <v>4145</v>
      </c>
      <c r="E32" s="37"/>
      <c r="F32" s="35"/>
    </row>
    <row r="33" spans="1:6" ht="12.75" customHeight="1" x14ac:dyDescent="0.25">
      <c r="A33" s="35" t="s">
        <v>12</v>
      </c>
      <c r="B33" s="35" t="s">
        <v>88</v>
      </c>
      <c r="C33" s="35" t="s">
        <v>89</v>
      </c>
      <c r="D33" s="36">
        <v>535</v>
      </c>
      <c r="E33" s="37"/>
      <c r="F33" s="35"/>
    </row>
    <row r="34" spans="1:6" ht="12.75" customHeight="1" x14ac:dyDescent="0.25">
      <c r="A34" s="35" t="s">
        <v>12</v>
      </c>
      <c r="B34" s="35" t="s">
        <v>90</v>
      </c>
      <c r="C34" s="35" t="s">
        <v>91</v>
      </c>
      <c r="D34" s="36">
        <v>806</v>
      </c>
      <c r="E34" s="37"/>
      <c r="F34" s="35"/>
    </row>
    <row r="35" spans="1:6" ht="12.75" customHeight="1" x14ac:dyDescent="0.25">
      <c r="A35" s="35" t="s">
        <v>12</v>
      </c>
      <c r="B35" s="35" t="s">
        <v>92</v>
      </c>
      <c r="C35" s="35" t="s">
        <v>93</v>
      </c>
      <c r="D35" s="36">
        <v>6684</v>
      </c>
      <c r="E35" s="37"/>
      <c r="F35" s="35"/>
    </row>
    <row r="36" spans="1:6" ht="12.75" customHeight="1" x14ac:dyDescent="0.25">
      <c r="A36" s="35" t="s">
        <v>12</v>
      </c>
      <c r="B36" s="35" t="s">
        <v>94</v>
      </c>
      <c r="C36" s="35" t="s">
        <v>95</v>
      </c>
      <c r="D36" s="36">
        <v>4973</v>
      </c>
      <c r="E36" s="37"/>
      <c r="F36" s="35"/>
    </row>
    <row r="37" spans="1:6" ht="12.75" customHeight="1" x14ac:dyDescent="0.25">
      <c r="A37" s="35" t="s">
        <v>12</v>
      </c>
      <c r="B37" s="35" t="s">
        <v>96</v>
      </c>
      <c r="C37" s="35" t="s">
        <v>97</v>
      </c>
      <c r="D37" s="36">
        <v>3560</v>
      </c>
      <c r="E37" s="37"/>
      <c r="F37" s="35"/>
    </row>
    <row r="38" spans="1:6" ht="12.75" customHeight="1" x14ac:dyDescent="0.25">
      <c r="A38" s="35" t="s">
        <v>12</v>
      </c>
      <c r="B38" s="35" t="s">
        <v>98</v>
      </c>
      <c r="C38" s="35" t="s">
        <v>99</v>
      </c>
      <c r="D38" s="36">
        <v>6643</v>
      </c>
      <c r="E38" s="37"/>
      <c r="F38" s="35"/>
    </row>
    <row r="39" spans="1:6" ht="12.75" customHeight="1" x14ac:dyDescent="0.25">
      <c r="A39" s="35" t="s">
        <v>12</v>
      </c>
      <c r="B39" s="35" t="s">
        <v>100</v>
      </c>
      <c r="C39" s="35" t="s">
        <v>101</v>
      </c>
      <c r="D39" s="36">
        <v>8749</v>
      </c>
      <c r="E39" s="37"/>
      <c r="F39" s="35"/>
    </row>
    <row r="40" spans="1:6" ht="12.75" customHeight="1" x14ac:dyDescent="0.25">
      <c r="A40" s="35" t="s">
        <v>12</v>
      </c>
      <c r="B40" s="35" t="s">
        <v>102</v>
      </c>
      <c r="C40" s="35" t="s">
        <v>103</v>
      </c>
      <c r="D40" s="36">
        <v>5729</v>
      </c>
      <c r="E40" s="37"/>
      <c r="F40" s="35"/>
    </row>
    <row r="41" spans="1:6" ht="12.75" customHeight="1" x14ac:dyDescent="0.25">
      <c r="A41" s="38" t="s">
        <v>13</v>
      </c>
      <c r="B41" s="38" t="s">
        <v>104</v>
      </c>
      <c r="C41" s="38" t="s">
        <v>105</v>
      </c>
      <c r="D41" s="39">
        <v>20320</v>
      </c>
      <c r="E41" s="40"/>
      <c r="F41" s="38"/>
    </row>
    <row r="42" spans="1:6" ht="12.75" customHeight="1" x14ac:dyDescent="0.25">
      <c r="A42" s="38" t="s">
        <v>13</v>
      </c>
      <c r="B42" s="38" t="s">
        <v>106</v>
      </c>
      <c r="C42" s="38" t="s">
        <v>107</v>
      </c>
      <c r="D42" s="39">
        <v>12633</v>
      </c>
      <c r="E42" s="40"/>
      <c r="F42" s="38"/>
    </row>
    <row r="43" spans="1:6" ht="12.75" customHeight="1" x14ac:dyDescent="0.25">
      <c r="A43" s="38" t="s">
        <v>13</v>
      </c>
      <c r="B43" s="38" t="s">
        <v>108</v>
      </c>
      <c r="C43" s="38" t="s">
        <v>109</v>
      </c>
      <c r="D43" s="39">
        <v>14494</v>
      </c>
      <c r="E43" s="40"/>
      <c r="F43" s="38"/>
    </row>
    <row r="44" spans="1:6" ht="12.75" customHeight="1" x14ac:dyDescent="0.25">
      <c r="A44" s="38" t="s">
        <v>13</v>
      </c>
      <c r="B44" s="38" t="s">
        <v>110</v>
      </c>
      <c r="C44" s="38" t="s">
        <v>111</v>
      </c>
      <c r="D44" s="39">
        <v>14433</v>
      </c>
      <c r="E44" s="40"/>
      <c r="F44" s="38"/>
    </row>
    <row r="45" spans="1:6" ht="12.75" customHeight="1" x14ac:dyDescent="0.25">
      <c r="A45" s="38" t="s">
        <v>13</v>
      </c>
      <c r="B45" s="38" t="s">
        <v>112</v>
      </c>
      <c r="C45" s="38" t="s">
        <v>113</v>
      </c>
      <c r="D45" s="39">
        <v>13796</v>
      </c>
      <c r="E45" s="49"/>
      <c r="F45" s="38"/>
    </row>
    <row r="46" spans="1:6" ht="12.75" customHeight="1" x14ac:dyDescent="0.25">
      <c r="A46" s="38" t="s">
        <v>13</v>
      </c>
      <c r="B46" s="38" t="s">
        <v>114</v>
      </c>
      <c r="C46" s="38" t="s">
        <v>115</v>
      </c>
      <c r="D46" s="39">
        <v>12662</v>
      </c>
      <c r="E46" s="40"/>
      <c r="F46" s="38"/>
    </row>
    <row r="47" spans="1:6" ht="12.75" customHeight="1" x14ac:dyDescent="0.25">
      <c r="A47" s="38" t="s">
        <v>13</v>
      </c>
      <c r="B47" s="38" t="s">
        <v>116</v>
      </c>
      <c r="C47" s="38" t="s">
        <v>117</v>
      </c>
      <c r="D47" s="39">
        <v>12799</v>
      </c>
      <c r="E47" s="40"/>
      <c r="F47" s="38"/>
    </row>
    <row r="48" spans="1:6" ht="12.75" customHeight="1" x14ac:dyDescent="0.25">
      <c r="A48" s="38" t="s">
        <v>13</v>
      </c>
      <c r="B48" s="38" t="s">
        <v>118</v>
      </c>
      <c r="C48" s="38" t="s">
        <v>119</v>
      </c>
      <c r="D48" s="39">
        <v>13140</v>
      </c>
      <c r="E48" s="40"/>
      <c r="F48" s="38"/>
    </row>
    <row r="49" spans="1:6" ht="12.75" customHeight="1" x14ac:dyDescent="0.25">
      <c r="A49" s="38" t="s">
        <v>13</v>
      </c>
      <c r="B49" s="38" t="s">
        <v>120</v>
      </c>
      <c r="C49" s="38" t="s">
        <v>121</v>
      </c>
      <c r="D49" s="39">
        <v>13161</v>
      </c>
      <c r="E49" s="40"/>
      <c r="F49" s="38"/>
    </row>
    <row r="50" spans="1:6" ht="12.75" customHeight="1" x14ac:dyDescent="0.25">
      <c r="A50" s="38" t="s">
        <v>13</v>
      </c>
      <c r="B50" s="38" t="s">
        <v>122</v>
      </c>
      <c r="C50" s="38" t="s">
        <v>123</v>
      </c>
      <c r="D50" s="39">
        <v>11239</v>
      </c>
      <c r="E50" s="40"/>
      <c r="F50" s="38"/>
    </row>
    <row r="51" spans="1:6" ht="12.75" customHeight="1" x14ac:dyDescent="0.25">
      <c r="A51" s="38" t="s">
        <v>13</v>
      </c>
      <c r="B51" s="38" t="s">
        <v>124</v>
      </c>
      <c r="C51" s="38" t="s">
        <v>125</v>
      </c>
      <c r="D51" s="39">
        <v>13528</v>
      </c>
      <c r="E51" s="40"/>
      <c r="F51" s="38"/>
    </row>
    <row r="52" spans="1:6" ht="12.75" customHeight="1" x14ac:dyDescent="0.25">
      <c r="A52" s="38" t="s">
        <v>13</v>
      </c>
      <c r="B52" s="38" t="s">
        <v>126</v>
      </c>
      <c r="C52" s="38" t="s">
        <v>127</v>
      </c>
      <c r="D52" s="39">
        <v>14411</v>
      </c>
      <c r="E52" s="40"/>
      <c r="F52" s="38"/>
    </row>
    <row r="53" spans="1:6" ht="12.75" customHeight="1" x14ac:dyDescent="0.25">
      <c r="A53" s="38" t="s">
        <v>13</v>
      </c>
      <c r="B53" s="38" t="s">
        <v>128</v>
      </c>
      <c r="C53" s="38" t="s">
        <v>129</v>
      </c>
      <c r="D53" s="39">
        <v>13804</v>
      </c>
      <c r="E53" s="40"/>
      <c r="F53" s="38"/>
    </row>
    <row r="55" spans="1:6" ht="12.75" customHeight="1" x14ac:dyDescent="0.25">
      <c r="A55" s="69" t="s">
        <v>130</v>
      </c>
      <c r="B55" s="69"/>
      <c r="C55" s="69"/>
      <c r="D55" s="69"/>
      <c r="E55" s="69"/>
      <c r="F55" s="69"/>
    </row>
    <row r="56" spans="1:6" ht="12.75" customHeight="1" x14ac:dyDescent="0.25">
      <c r="A56" s="41" t="s">
        <v>131</v>
      </c>
      <c r="B56" s="41" t="s">
        <v>132</v>
      </c>
      <c r="C56" s="41" t="s">
        <v>133</v>
      </c>
      <c r="D56" s="42">
        <v>410</v>
      </c>
      <c r="E56" s="41"/>
      <c r="F56" s="41"/>
    </row>
    <row r="57" spans="1:6" ht="12.75" customHeight="1" x14ac:dyDescent="0.25">
      <c r="A57" s="41" t="s">
        <v>131</v>
      </c>
      <c r="B57" s="41" t="s">
        <v>134</v>
      </c>
      <c r="C57" s="41" t="s">
        <v>135</v>
      </c>
      <c r="D57" s="42">
        <v>3160</v>
      </c>
      <c r="E57" s="41"/>
      <c r="F57" s="41"/>
    </row>
    <row r="58" spans="1:6" x14ac:dyDescent="0.25">
      <c r="A58" s="41" t="s">
        <v>131</v>
      </c>
      <c r="B58" s="43" t="s">
        <v>136</v>
      </c>
      <c r="C58" s="43" t="s">
        <v>137</v>
      </c>
      <c r="D58" s="44">
        <v>1332</v>
      </c>
      <c r="E58" s="45"/>
      <c r="F58" s="43"/>
    </row>
    <row r="59" spans="1:6" x14ac:dyDescent="0.25">
      <c r="A59" s="41" t="s">
        <v>131</v>
      </c>
      <c r="B59" s="43" t="s">
        <v>138</v>
      </c>
      <c r="C59" s="43" t="s">
        <v>139</v>
      </c>
      <c r="D59" s="44">
        <v>3166</v>
      </c>
      <c r="E59" s="43"/>
      <c r="F59" s="43"/>
    </row>
    <row r="60" spans="1:6" x14ac:dyDescent="0.25">
      <c r="A60" s="41" t="s">
        <v>131</v>
      </c>
      <c r="B60" s="43" t="s">
        <v>140</v>
      </c>
      <c r="C60" s="43" t="s">
        <v>141</v>
      </c>
      <c r="D60" s="44">
        <v>4390</v>
      </c>
      <c r="E60" s="43"/>
      <c r="F60" s="43"/>
    </row>
    <row r="61" spans="1:6" x14ac:dyDescent="0.25">
      <c r="A61" s="41" t="s">
        <v>131</v>
      </c>
      <c r="B61" s="43" t="s">
        <v>142</v>
      </c>
      <c r="C61" s="43" t="s">
        <v>143</v>
      </c>
      <c r="D61" s="44">
        <v>1556</v>
      </c>
      <c r="E61" s="43"/>
      <c r="F61" s="43"/>
    </row>
    <row r="62" spans="1:6" x14ac:dyDescent="0.25">
      <c r="A62" s="43" t="s">
        <v>144</v>
      </c>
      <c r="B62" s="43" t="s">
        <v>145</v>
      </c>
      <c r="C62" s="43" t="s">
        <v>146</v>
      </c>
      <c r="D62" s="44">
        <v>19341</v>
      </c>
      <c r="E62" s="43"/>
      <c r="F62" s="43"/>
    </row>
    <row r="63" spans="1:6" x14ac:dyDescent="0.25">
      <c r="A63" s="43" t="s">
        <v>144</v>
      </c>
      <c r="B63" s="43" t="s">
        <v>147</v>
      </c>
      <c r="C63" s="43" t="s">
        <v>148</v>
      </c>
      <c r="D63" s="44">
        <v>16050</v>
      </c>
      <c r="E63" s="43"/>
      <c r="F63" s="43"/>
    </row>
    <row r="64" spans="1:6" x14ac:dyDescent="0.25">
      <c r="A64" s="43" t="s">
        <v>144</v>
      </c>
      <c r="B64" s="43" t="s">
        <v>149</v>
      </c>
      <c r="C64" s="43" t="s">
        <v>150</v>
      </c>
      <c r="D64" s="44">
        <v>29029</v>
      </c>
      <c r="E64" s="43"/>
      <c r="F64" s="43"/>
    </row>
    <row r="65" spans="1:6" x14ac:dyDescent="0.25">
      <c r="A65" s="43" t="s">
        <v>144</v>
      </c>
      <c r="B65" s="43" t="s">
        <v>151</v>
      </c>
      <c r="C65" s="43" t="s">
        <v>152</v>
      </c>
      <c r="D65" s="44">
        <v>22838</v>
      </c>
      <c r="E65" s="46"/>
      <c r="F65" s="43"/>
    </row>
    <row r="66" spans="1:6" x14ac:dyDescent="0.25">
      <c r="A66" s="43" t="s">
        <v>144</v>
      </c>
      <c r="B66" s="43" t="s">
        <v>153</v>
      </c>
      <c r="C66" s="43" t="s">
        <v>154</v>
      </c>
      <c r="D66" s="44">
        <v>18510</v>
      </c>
      <c r="E66" s="43"/>
      <c r="F66" s="43"/>
    </row>
    <row r="67" spans="1:6" x14ac:dyDescent="0.25">
      <c r="A67" s="43" t="s">
        <v>144</v>
      </c>
      <c r="B67" s="43" t="s">
        <v>155</v>
      </c>
      <c r="C67" s="43" t="s">
        <v>156</v>
      </c>
      <c r="D67" s="44">
        <v>16024</v>
      </c>
      <c r="E67" s="43"/>
      <c r="F67" s="43"/>
    </row>
    <row r="68" spans="1:6" x14ac:dyDescent="0.25">
      <c r="A68" s="43" t="s">
        <v>157</v>
      </c>
      <c r="B68" s="43" t="s">
        <v>158</v>
      </c>
      <c r="C68" s="43" t="s">
        <v>159</v>
      </c>
      <c r="D68" s="44">
        <v>15774</v>
      </c>
      <c r="E68" s="43"/>
      <c r="F68" s="43"/>
    </row>
    <row r="69" spans="1:6" x14ac:dyDescent="0.25">
      <c r="A69" s="43" t="s">
        <v>157</v>
      </c>
      <c r="B69" s="43" t="s">
        <v>160</v>
      </c>
      <c r="C69" s="43" t="s">
        <v>161</v>
      </c>
      <c r="D69" s="44">
        <v>7310</v>
      </c>
      <c r="E69" s="43"/>
      <c r="F69" s="43"/>
    </row>
    <row r="70" spans="1:6" x14ac:dyDescent="0.25">
      <c r="A70" s="47"/>
      <c r="B70" s="47"/>
      <c r="C70" s="47"/>
      <c r="D70" s="48"/>
      <c r="E70" s="47"/>
      <c r="F70" s="47"/>
    </row>
    <row r="71" spans="1:6" x14ac:dyDescent="0.25">
      <c r="A71" s="47"/>
      <c r="B71" s="47"/>
      <c r="C71" s="47"/>
      <c r="D71" s="48"/>
      <c r="E71" s="47"/>
      <c r="F71" s="47"/>
    </row>
  </sheetData>
  <mergeCells count="2">
    <mergeCell ref="A2:F2"/>
    <mergeCell ref="A55:F55"/>
  </mergeCells>
  <conditionalFormatting sqref="E4:E53">
    <cfRule type="cellIs" dxfId="0" priority="2" operator="lessThan">
      <formula>1</formula>
    </cfRule>
  </conditionalFormatting>
  <pageMargins left="0.7" right="0.7" top="0.75" bottom="0.75" header="0.51180555555555496" footer="0.51180555555555496"/>
  <pageSetup paperSize="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HighPoints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Brumund</dc:creator>
  <cp:lastModifiedBy>Owner</cp:lastModifiedBy>
  <cp:revision>16</cp:revision>
  <cp:lastPrinted>2021-03-16T03:21:19Z</cp:lastPrinted>
  <dcterms:created xsi:type="dcterms:W3CDTF">2021-03-16T03:15:54Z</dcterms:created>
  <dcterms:modified xsi:type="dcterms:W3CDTF">2022-03-02T18:11:20Z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